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<sst xmlns="http://schemas.openxmlformats.org/spreadsheetml/2006/main" count="3333" uniqueCount="1934">
  <si>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</si>
  <si>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</si>
  <si>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</si>
  <si>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</si>
  <si>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</si>
  <si>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</si>
  <si>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</si>
  <si>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</si>
  <si>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</si>
  <si>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</si>
  <si>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</si>
  <si>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</si>
  <si>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</si>
  <si>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</si>
  <si>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</si>
  <si>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</si>
  <si>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</si>
  <si>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</si>
  <si>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</si>
  <si>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</si>
  <si>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</si>
  <si>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</si>
  <si>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</si>
  <si>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</si>
  <si>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</si>
  <si>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</si>
  <si>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</si>
  <si>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</si>
  <si>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</si>
  <si>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</si>
  <si>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</si>
  <si>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</si>
  <si>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</si>
  <si>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</si>
  <si>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</si>
  <si>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</si>
  <si>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</si>
  <si>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</si>
  <si>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</si>
  <si>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</si>
  <si>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</si>
  <si>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</si>
  <si>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</si>
  <si>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</si>
  <si>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</si>
  <si>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</si>
  <si>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</si>
  <si>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</si>
  <si>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</si>
  <si>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</si>
  <si>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</si>
  <si>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</si>
  <si>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</si>
  <si>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</si>
  <si>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</si>
  <si>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</si>
  <si>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</si>
  <si>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</si>
  <si>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</si>
  <si>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</si>
  <si>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</si>
  <si>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</si>
  <si>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</si>
  <si>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</si>
  <si>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</si>
  <si>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</si>
  <si>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</si>
  <si>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</si>
  <si>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</si>
  <si>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</si>
  <si>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</si>
  <si>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</si>
  <si>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</si>
  <si>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</si>
  <si>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</si>
  <si>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</si>
  <si>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</si>
  <si>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</si>
  <si>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</si>
  <si>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</si>
  <si>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</si>
  <si>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</si>
  <si>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</si>
  <si>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</si>
  <si>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</si>
  <si>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</si>
  <si>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</si>
  <si>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</si>
  <si>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</si>
  <si>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</si>
  <si>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</si>
  <si>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</si>
  <si>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</si>
  <si>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</si>
  <si>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</si>
  <si>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</si>
  <si>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</si>
  <si>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</si>
  <si>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</si>
  <si>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</si>
  <si>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</si>
  <si>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</si>
  <si>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</si>
  <si>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</si>
  <si>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</si>
  <si>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</si>
  <si>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</si>
  <si>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</si>
  <si>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</si>
  <si>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</si>
  <si>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</si>
  <si>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</si>
  <si>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</si>
  <si>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</si>
  <si>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</si>
  <si>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</si>
  <si>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</si>
  <si>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</si>
  <si>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</si>
  <si>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</si>
  <si>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</si>
  <si>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</si>
  <si>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</si>
  <si>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</si>
  <si>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</si>
  <si>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</si>
  <si>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</si>
  <si>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</si>
  <si>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</si>
  <si>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</si>
  <si>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</si>
  <si>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</si>
  <si>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</si>
  <si>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</si>
  <si>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</si>
  <si>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</si>
  <si>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</si>
  <si>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</si>
  <si>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</si>
  <si>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</si>
  <si>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</si>
  <si>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</si>
  <si>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</si>
  <si>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</si>
  <si>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</si>
  <si>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</si>
  <si>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</si>
  <si>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</si>
  <si>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</si>
  <si>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</si>
  <si>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</si>
  <si>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</si>
  <si>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</si>
  <si>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</si>
  <si>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</si>
  <si>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</si>
  <si>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</si>
  <si>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</si>
  <si>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</si>
  <si>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</si>
  <si>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</si>
  <si>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</si>
  <si>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</si>
  <si>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</si>
  <si>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</si>
  <si>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</si>
  <si>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</si>
  <si>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</si>
  <si>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</si>
  <si>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</si>
  <si>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</si>
  <si>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</si>
  <si>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</si>
  <si>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</si>
  <si>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</si>
  <si>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</si>
  <si>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</si>
  <si>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</si>
  <si>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</si>
  <si>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</si>
  <si>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</si>
  <si>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</si>
  <si>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</si>
  <si>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</si>
  <si>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</si>
  <si>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</si>
  <si>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</si>
  <si>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</si>
  <si>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</si>
  <si>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</si>
  <si>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</si>
  <si>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</si>
  <si>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</si>
  <si>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</si>
  <si>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</si>
  <si>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</si>
  <si>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</si>
  <si>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</si>
  <si>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</si>
  <si>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</si>
  <si>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</si>
  <si>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</si>
  <si>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</si>
  <si>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</si>
  <si>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</si>
  <si>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</si>
  <si>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</si>
  <si>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</si>
  <si>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</si>
  <si>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</si>
  <si>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</si>
  <si>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</si>
  <si>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</si>
  <si>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</si>
  <si>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</si>
  <si>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</si>
  <si>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</si>
  <si>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</si>
  <si>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</si>
  <si>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</si>
  <si>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</si>
  <si>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</si>
  <si>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</si>
  <si>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</si>
  <si>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</si>
  <si>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</si>
  <si>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</si>
  <si>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</si>
  <si>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</si>
  <si>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</si>
  <si>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</si>
  <si>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</si>
  <si>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</si>
  <si>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</si>
  <si>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</si>
  <si>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</si>
  <si>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</si>
  <si>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</si>
  <si>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</si>
  <si>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</si>
  <si>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</si>
  <si>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</si>
  <si>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</si>
  <si>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</si>
  <si>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</si>
  <si>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</si>
  <si>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</si>
  <si>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</si>
  <si>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</si>
  <si>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</si>
  <si>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</si>
  <si>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</si>
  <si>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</si>
  <si>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</si>
  <si>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</si>
  <si>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</si>
  <si>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</si>
  <si>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</si>
  <si>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</si>
  <si>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</si>
  <si>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</si>
  <si>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</si>
  <si>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</si>
  <si>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</si>
  <si>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</si>
  <si>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</si>
  <si>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</si>
  <si>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</si>
  <si>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</si>
  <si>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</si>
  <si>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</si>
  <si>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</si>
  <si>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</si>
  <si>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</si>
  <si>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</si>
  <si>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</si>
  <si>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</si>
  <si>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</si>
  <si>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</si>
  <si>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</si>
  <si>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</si>
  <si>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</si>
  <si>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</si>
  <si>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</si>
  <si>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</si>
  <si>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</si>
  <si>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</si>
  <si>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</si>
  <si>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</si>
  <si>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</si>
  <si>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</si>
  <si>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</si>
  <si>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</si>
  <si>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</si>
  <si>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</si>
  <si>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</si>
  <si>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</si>
  <si>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</si>
  <si>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</si>
  <si>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</si>
  <si>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</si>
  <si>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</si>
  <si>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</si>
  <si>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</si>
  <si>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</si>
  <si>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</si>
  <si>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</si>
  <si>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</si>
  <si>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</si>
  <si>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</si>
  <si>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</si>
  <si>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</si>
  <si>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</si>
  <si>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</si>
  <si>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</si>
  <si>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</si>
  <si>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</si>
  <si>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</si>
  <si>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</si>
  <si>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</si>
  <si>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</si>
  <si>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</si>
  <si>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</si>
  <si>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</si>
  <si>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</si>
  <si>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</si>
  <si>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</si>
  <si>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</si>
  <si>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</si>
  <si>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</si>
  <si>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</si>
  <si>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</si>
  <si>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</si>
  <si>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</si>
  <si>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</si>
  <si>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</si>
  <si>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</si>
  <si>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</si>
  <si>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</si>
  <si>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</si>
  <si>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</si>
  <si>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</si>
  <si>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</si>
  <si>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</si>
  <si>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</si>
  <si>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</si>
  <si>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</si>
  <si>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</si>
  <si>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</si>
  <si>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</si>
  <si>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</si>
  <si>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</si>
  <si>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</si>
  <si>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</si>
  <si>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</si>
  <si>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</si>
  <si>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</si>
  <si>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</si>
  <si>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</si>
  <si>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</si>
  <si>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</si>
  <si>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</si>
  <si>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</si>
  <si>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</si>
  <si>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</si>
  <si>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</si>
  <si>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</si>
  <si>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</si>
  <si>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</si>
  <si>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</si>
  <si>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</si>
  <si>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</si>
  <si>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</si>
  <si>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</si>
  <si>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</si>
  <si>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</si>
  <si>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</si>
  <si>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</si>
  <si>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</si>
  <si>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</si>
  <si>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</si>
  <si>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</si>
  <si>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</si>
  <si>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</si>
  <si>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</si>
  <si>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</si>
  <si>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</si>
  <si>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</si>
  <si>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</si>
  <si>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</si>
  <si>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</si>
  <si>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</si>
  <si>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</si>
  <si>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</si>
  <si>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</si>
  <si>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</si>
  <si>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</si>
  <si>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</si>
  <si>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</si>
  <si>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</si>
  <si>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</si>
  <si>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</si>
  <si>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</si>
  <si>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</si>
  <si>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</si>
  <si>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</si>
  <si>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</si>
  <si>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</si>
  <si>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</si>
  <si>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</si>
  <si>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</si>
  <si>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</si>
  <si>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</si>
  <si>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</si>
  <si>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</si>
  <si>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</si>
  <si>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</si>
  <si>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</si>
  <si>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</si>
  <si>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</si>
  <si>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</si>
  <si>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</si>
  <si>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</si>
  <si>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</si>
  <si>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</si>
  <si>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</si>
  <si>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</si>
  <si>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</si>
  <si>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</si>
  <si>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</si>
  <si>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</si>
  <si>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</si>
  <si>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</si>
  <si>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</si>
  <si>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</si>
  <si>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</si>
  <si>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</si>
  <si>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</si>
  <si>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</si>
  <si>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</si>
  <si>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</si>
  <si>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</si>
  <si>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</si>
  <si>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</si>
  <si>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</si>
  <si>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</si>
  <si>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</si>
  <si>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</si>
  <si>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</si>
  <si>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</si>
  <si>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</si>
  <si>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</si>
  <si>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</si>
  <si>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</si>
  <si>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</si>
  <si>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</si>
  <si>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</si>
  <si>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</si>
  <si>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</si>
  <si>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</si>
  <si>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</si>
  <si>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</si>
  <si>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</si>
  <si>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</si>
  <si>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</si>
  <si>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</si>
  <si>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</si>
  <si>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</si>
  <si>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</si>
  <si>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</si>
  <si>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</si>
  <si>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</si>
  <si>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</si>
  <si>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</si>
  <si>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</si>
  <si>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</si>
  <si>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</si>
  <si>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</si>
  <si>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</si>
  <si>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</si>
  <si>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</si>
  <si>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</si>
  <si>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</si>
  <si>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</si>
  <si>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</si>
  <si>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</si>
  <si>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</si>
  <si>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</si>
  <si>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</si>
  <si>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</si>
  <si>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</si>
  <si>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</si>
  <si>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</si>
  <si>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</si>
  <si>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</si>
  <si>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</si>
  <si>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</si>
  <si>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</si>
  <si>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</si>
  <si>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</si>
  <si>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</si>
  <si>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</si>
  <si>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</si>
  <si>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</si>
  <si>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</si>
  <si>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</si>
  <si>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</si>
  <si>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</si>
  <si>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</si>
  <si>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</si>
  <si>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</si>
  <si>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</si>
  <si>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</si>
  <si>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</si>
  <si>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</si>
  <si>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</si>
  <si>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</si>
  <si>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</si>
  <si>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</si>
  <si>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</si>
  <si>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</si>
  <si>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</si>
  <si>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</si>
  <si>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</si>
  <si>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</si>
  <si>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</si>
  <si>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</si>
  <si>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</si>
  <si>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</si>
  <si>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</si>
  <si>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</si>
  <si>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</si>
  <si>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</si>
  <si>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</si>
  <si>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</si>
  <si>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</si>
  <si>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</si>
  <si>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</si>
  <si>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</si>
  <si>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</si>
  <si>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</si>
  <si>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</si>
  <si>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</si>
  <si>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</si>
  <si>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</si>
  <si>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</si>
  <si>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</si>
  <si>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</si>
  <si>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</si>
  <si>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</si>
  <si>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</si>
  <si>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</si>
  <si>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</si>
  <si>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</si>
  <si>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</si>
  <si>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</si>
  <si>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</si>
  <si>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</si>
  <si>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</si>
  <si>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</si>
  <si>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</si>
  <si>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</si>
  <si>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</si>
  <si>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</si>
  <si>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</si>
  <si>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</si>
  <si>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</si>
  <si>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</si>
  <si>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</si>
  <si>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</si>
  <si>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</si>
  <si>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</si>
  <si>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</si>
  <si>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</si>
  <si>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</si>
  <si>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</si>
  <si>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</si>
  <si>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</si>
  <si>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</si>
  <si>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</si>
  <si>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</si>
  <si>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</si>
  <si>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</si>
  <si>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</si>
  <si>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</si>
  <si>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</si>
  <si>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</si>
  <si>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</si>
  <si>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</si>
  <si>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</si>
  <si>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</si>
  <si>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</si>
  <si>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</si>
  <si>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</si>
  <si>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</si>
  <si>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</si>
  <si>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</si>
  <si>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</si>
  <si>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</si>
  <si>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</si>
  <si>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</si>
  <si>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</si>
  <si>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</si>
  <si>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</si>
  <si>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</si>
  <si>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</si>
  <si>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</si>
  <si>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</si>
  <si>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</si>
  <si>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</si>
  <si>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</si>
  <si>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</si>
  <si>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</si>
  <si>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</si>
  <si>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</si>
  <si>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</si>
  <si>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</si>
  <si>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</si>
  <si>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</si>
  <si>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</si>
  <si>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</si>
  <si>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</si>
  <si>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</si>
  <si>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</si>
  <si>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</si>
  <si>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</si>
  <si>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</si>
  <si>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</si>
  <si>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</si>
  <si>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</si>
  <si>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</si>
  <si>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</si>
  <si>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</si>
  <si>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</si>
  <si>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</si>
  <si>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</si>
  <si>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</si>
  <si>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</si>
  <si>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</si>
  <si>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</si>
  <si>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</si>
  <si>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</si>
  <si>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</si>
  <si>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</si>
  <si>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</si>
  <si>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</si>
  <si>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</si>
  <si>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</si>
  <si>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</si>
  <si>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</si>
  <si>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</si>
  <si>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</si>
  <si>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</si>
  <si>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</si>
  <si>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</si>
  <si>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</si>
  <si>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</si>
  <si>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</si>
  <si>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</si>
  <si>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</si>
  <si>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</si>
  <si>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</si>
  <si>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</si>
  <si>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</si>
  <si>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</si>
  <si>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</si>
  <si>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</si>
  <si>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</si>
  <si>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</si>
  <si>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</si>
  <si>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</si>
  <si>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</si>
  <si>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</si>
  <si>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</si>
  <si>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</si>
  <si>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</si>
  <si>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</si>
  <si>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</si>
  <si>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</si>
  <si>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</si>
  <si>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</si>
  <si>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</si>
  <si>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</si>
  <si>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</si>
  <si>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</si>
  <si>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</si>
  <si>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</si>
  <si>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</si>
  <si>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</si>
  <si>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</si>
  <si>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</si>
  <si>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</si>
  <si>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</si>
  <si>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</si>
  <si>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</si>
  <si>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</si>
  <si>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</si>
  <si>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</si>
  <si>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</si>
  <si>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</si>
  <si>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</si>
  <si>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</si>
  <si>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</si>
  <si>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</si>
  <si>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</si>
  <si>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</si>
  <si>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</si>
  <si>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</si>
  <si>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</si>
  <si>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</si>
  <si>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</si>
  <si>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</si>
  <si>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</si>
  <si>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</si>
  <si>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</si>
  <si>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</si>
  <si>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</si>
  <si>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</si>
  <si>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</si>
  <si>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</si>
  <si>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</si>
  <si>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</si>
  <si>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</si>
  <si>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</si>
  <si>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</si>
  <si>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</si>
  <si>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</si>
  <si>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</si>
  <si>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</si>
  <si>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</si>
  <si>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</si>
  <si>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</si>
  <si>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</si>
  <si>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</si>
  <si>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</si>
  <si>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</si>
  <si>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</si>
  <si>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</si>
  <si>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</si>
  <si>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</si>
  <si>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</si>
  <si>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</si>
  <si>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</si>
  <si>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</si>
  <si>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</si>
  <si>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</si>
  <si>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</si>
  <si>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</si>
  <si>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</si>
  <si>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</si>
  <si>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</si>
  <si>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</si>
  <si>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</si>
  <si>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</si>
  <si>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</si>
  <si>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</si>
  <si>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</si>
  <si>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</si>
  <si>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</si>
  <si>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</si>
  <si>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</si>
  <si>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</si>
  <si>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</si>
  <si>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</si>
  <si>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</si>
  <si>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</si>
  <si>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</si>
  <si>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</si>
  <si>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</si>
  <si>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</si>
  <si>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</si>
  <si>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</si>
  <si>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</si>
  <si>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</si>
  <si>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</si>
  <si>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</si>
  <si>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</si>
  <si>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</si>
  <si>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</si>
  <si>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</si>
  <si>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</si>
  <si>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</si>
  <si>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</si>
  <si>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</si>
  <si>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</si>
  <si>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</si>
  <si>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</si>
  <si>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</si>
  <si>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</si>
  <si>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</si>
  <si>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</si>
  <si>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</si>
  <si>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</si>
  <si>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</si>
  <si>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</si>
  <si>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</si>
  <si>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</si>
  <si>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</si>
  <si>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</si>
  <si>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</si>
  <si>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</si>
  <si>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</si>
  <si>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</si>
  <si>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</si>
  <si>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</si>
  <si>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</si>
  <si>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</si>
  <si>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</si>
  <si>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</si>
  <si>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</si>
  <si>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</si>
  <si>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</si>
  <si>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</si>
  <si>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</si>
  <si>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</si>
  <si>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</si>
  <si>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</si>
  <si>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</si>
  <si>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</si>
  <si>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</si>
  <si>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</si>
  <si>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</si>
  <si>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</si>
  <si>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</si>
  <si>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</si>
  <si>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</si>
  <si>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</si>
  <si>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</si>
  <si>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</si>
  <si>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</si>
  <si>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</si>
  <si>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</si>
  <si>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</si>
  <si>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</si>
  <si>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</si>
  <si>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</si>
  <si>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</si>
  <si>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</si>
  <si>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</si>
  <si>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</si>
  <si>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</si>
  <si>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</si>
  <si>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</si>
  <si>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</si>
  <si>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</si>
  <si>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</si>
  <si>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</si>
  <si>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</si>
  <si>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</si>
  <si>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</si>
  <si>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</si>
  <si>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</si>
  <si>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</si>
  <si>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</si>
  <si>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</si>
  <si>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</si>
  <si>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</si>
  <si>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</si>
  <si>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</si>
  <si>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</si>
  <si>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</si>
  <si>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</si>
  <si>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</si>
  <si>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</si>
  <si>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</si>
  <si>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</si>
  <si>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</si>
  <si>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</si>
  <si>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</si>
  <si>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</si>
  <si>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</si>
  <si>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</si>
  <si>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</si>
  <si>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</si>
  <si>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</si>
  <si>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</si>
  <si>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</si>
  <si>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</si>
  <si>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</si>
  <si>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</si>
  <si>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</si>
  <si>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</si>
  <si>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</si>
  <si>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</si>
  <si>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</si>
  <si>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</si>
  <si>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</si>
  <si>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</si>
  <si>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</si>
  <si>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</si>
  <si>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</si>
  <si>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</si>
  <si>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</si>
  <si>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</si>
  <si>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</si>
  <si>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</si>
  <si>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</si>
  <si>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</si>
  <si>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</si>
  <si>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</si>
  <si>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</si>
  <si>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</si>
  <si>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</si>
  <si>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</si>
  <si>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</si>
  <si>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</si>
  <si>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</si>
  <si>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</si>
  <si>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</si>
  <si>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</si>
  <si>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</si>
  <si>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</si>
  <si>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</si>
  <si>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</si>
  <si>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</si>
  <si>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</si>
  <si>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</si>
  <si>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</si>
  <si>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</si>
  <si>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</si>
  <si>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</si>
  <si>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</si>
  <si>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</si>
  <si>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</si>
  <si>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</si>
  <si>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</si>
  <si>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</si>
  <si>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</si>
  <si>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</si>
  <si>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</si>
  <si>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</si>
  <si>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</si>
  <si>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</si>
  <si>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</si>
  <si>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</si>
  <si>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</si>
  <si>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</si>
  <si>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</si>
  <si>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</si>
  <si>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</si>
  <si>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</si>
  <si>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</si>
  <si>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</si>
  <si>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</si>
  <si>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</si>
  <si>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</si>
  <si>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</si>
  <si>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</si>
  <si>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</si>
  <si>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</si>
  <si>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</si>
  <si>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</si>
  <si>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</si>
  <si>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</si>
  <si>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</si>
  <si>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</si>
  <si>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</si>
  <si>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</si>
  <si>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</si>
  <si>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</si>
  <si>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</si>
  <si>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</si>
  <si>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</si>
  <si>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</si>
  <si>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</si>
  <si>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</si>
  <si>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</si>
  <si>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</si>
  <si>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</si>
  <si>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</si>
  <si>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</si>
  <si>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</si>
  <si>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</si>
  <si>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</si>
  <si>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</si>
  <si>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</si>
  <si>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</si>
  <si>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</si>
  <si>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</si>
  <si>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</si>
  <si>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</si>
  <si>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</si>
  <si>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</si>
  <si>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</si>
  <si>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</si>
  <si>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</si>
  <si>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</si>
  <si>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</si>
  <si>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</si>
  <si>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</si>
  <si>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</si>
  <si>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</si>
  <si>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</si>
  <si>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</si>
  <si>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</si>
  <si>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</si>
  <si>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</si>
  <si>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</si>
  <si>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</si>
  <si>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</si>
  <si>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</si>
  <si>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</si>
  <si>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</si>
  <si>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</si>
  <si>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</si>
  <si>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</si>
  <si>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</si>
  <si>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</si>
  <si>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</si>
  <si>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</si>
  <si>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</si>
  <si>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</si>
  <si>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</si>
  <si>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</si>
  <si>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</si>
  <si>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</si>
  <si>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</si>
  <si>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</si>
  <si>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</si>
  <si>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</si>
  <si>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</si>
  <si>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</si>
  <si>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</si>
  <si>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</si>
  <si>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</si>
  <si>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</si>
  <si>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</si>
  <si>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</si>
  <si>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</si>
  <si>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</si>
  <si>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</si>
  <si>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</si>
  <si>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</si>
  <si>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</si>
  <si>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</si>
  <si>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</si>
  <si>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</si>
  <si>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</si>
  <si>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</si>
  <si>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</si>
  <si>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</si>
  <si>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</si>
  <si>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</si>
  <si>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</si>
  <si>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</si>
  <si>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</si>
  <si>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</si>
  <si>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</si>
  <si>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</si>
  <si>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</si>
  <si>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</si>
  <si>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</si>
  <si>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</si>
  <si>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</si>
  <si>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</si>
  <si>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</si>
  <si>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</si>
  <si>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</si>
  <si>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</si>
  <si>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</si>
  <si>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</si>
  <si>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</si>
  <si>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</si>
  <si>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</si>
  <si>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</si>
  <si>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</si>
  <si>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</si>
  <si>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</si>
  <si>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</si>
  <si>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</si>
  <si>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</si>
  <si>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</si>
  <si>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</si>
  <si>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</si>
  <si>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</si>
  <si>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</si>
  <si>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</si>
  <si>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</si>
  <si>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</si>
  <si>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</si>
  <si>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</si>
  <si>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</si>
  <si>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</si>
  <si>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</si>
  <si>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</si>
  <si>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</si>
  <si>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</si>
  <si>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</si>
  <si>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</si>
  <si>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</si>
  <si>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</si>
  <si>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</si>
  <si>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</si>
  <si>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</si>
  <si>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</si>
  <si>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</si>
  <si>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</si>
  <si>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</si>
  <si>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</si>
  <si>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</si>
  <si>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</si>
  <si>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</si>
  <si>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</si>
  <si>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</si>
  <si>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</si>
  <si>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</si>
  <si>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</si>
  <si>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</si>
  <si>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</si>
  <si>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</si>
  <si>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</si>
  <si>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</si>
  <si>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</si>
  <si>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</si>
  <si>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</si>
  <si>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</si>
  <si>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</si>
  <si>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</si>
  <si>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</si>
  <si>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</si>
  <si>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</si>
  <si>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</si>
  <si>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</si>
  <si>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</si>
  <si>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</si>
  <si>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</si>
  <si>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</si>
  <si>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</si>
  <si>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</si>
  <si>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</si>
  <si>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</si>
  <si>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</si>
  <si>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</si>
  <si>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</si>
  <si>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</si>
  <si>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</si>
  <si>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</si>
  <si>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</si>
  <si>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</si>
  <si>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</si>
  <si>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</si>
  <si>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</si>
  <si>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</si>
  <si>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</si>
  <si>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</si>
  <si>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</si>
  <si>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</si>
  <si>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</si>
  <si>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</si>
  <si>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</si>
  <si>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</si>
  <si>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</si>
  <si>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</si>
  <si>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</si>
  <si>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</si>
  <si>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</si>
  <si>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</si>
  <si>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</si>
  <si>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</si>
  <si>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</si>
  <si>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</si>
  <si>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</si>
  <si>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</si>
  <si>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</si>
  <si>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</si>
  <si>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</si>
  <si>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</si>
  <si>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</si>
  <si>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</si>
  <si>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</si>
  <si>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</si>
  <si>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</si>
  <si>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</si>
  <si>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</si>
  <si>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</si>
  <si>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</si>
  <si>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</si>
  <si>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</si>
  <si>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</si>
  <si>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</si>
  <si>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</si>
  <si>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</si>
  <si>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</si>
  <si>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</si>
  <si>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</si>
  <si>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</si>
  <si>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</si>
  <si>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</si>
  <si>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</si>
  <si>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</si>
  <si>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</si>
  <si>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</si>
  <si>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</si>
  <si>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</si>
  <si>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</si>
  <si>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</si>
  <si>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</si>
  <si>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</si>
  <si>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</si>
  <si>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</si>
  <si>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</si>
  <si>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</si>
  <si>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</si>
  <si>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</si>
  <si>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</si>
  <si>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</si>
  <si>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</si>
  <si>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</si>
  <si>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</si>
  <si>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</si>
  <si>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</si>
  <si>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</si>
  <si>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</si>
  <si>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</si>
  <si>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</si>
  <si>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</si>
  <si>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</si>
  <si>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</si>
  <si>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</si>
  <si>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</si>
  <si>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</si>
  <si>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</si>
  <si>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</si>
  <si>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</si>
  <si>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</si>
  <si>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</si>
  <si>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</si>
  <si>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</si>
  <si>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</si>
  <si>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</si>
  <si>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</si>
  <si>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</si>
  <si>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</si>
  <si>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</si>
  <si>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</si>
  <si>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</si>
  <si>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</si>
  <si>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</si>
  <si>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</si>
  <si>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</si>
  <si>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</si>
  <si>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</si>
  <si>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</si>
  <si>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</si>
  <si>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</si>
  <si>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</si>
  <si>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</si>
  <si>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</si>
  <si>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</si>
  <si>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</si>
  <si>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</si>
  <si>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</si>
  <si>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</si>
  <si>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</si>
  <si>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</si>
  <si>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</si>
  <si>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</si>
  <si>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</si>
  <si>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</si>
  <si>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</si>
  <si>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</si>
  <si>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</si>
  <si>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</si>
  <si>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</si>
  <si>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</si>
  <si>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</si>
  <si>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</si>
  <si>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</si>
  <si>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</si>
  <si>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</si>
  <si>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</si>
  <si>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</si>
  <si>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</si>
  <si>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</si>
  <si>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</si>
  <si>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</si>
  <si>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</si>
  <si>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</si>
  <si>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</si>
  <si>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</si>
  <si>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</si>
  <si>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</si>
  <si>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</si>
  <si>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</si>
  <si>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</si>
  <si>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</si>
  <si>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</si>
  <si>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</si>
  <si>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</si>
  <si>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</si>
  <si>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</si>
  <si>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</si>
  <si>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</si>
  <si>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</si>
  <si>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</si>
  <si>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</si>
  <si>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</si>
  <si>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</si>
  <si>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</si>
  <si>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</si>
  <si>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</si>
  <si>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</si>
  <si>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</si>
  <si>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</si>
  <si>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</si>
  <si>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</si>
  <si>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</si>
  <si>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</si>
  <si>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</si>
  <si>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</si>
  <si>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</si>
  <si>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</si>
  <si>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</si>
  <si>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</si>
  <si>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</si>
  <si>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</si>
  <si>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</si>
  <si>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</si>
  <si>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</si>
  <si>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</si>
  <si>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</si>
  <si>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</si>
  <si>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</si>
  <si>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</si>
  <si>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</si>
  <si>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</si>
  <si>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</si>
  <si>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</si>
  <si>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</si>
  <si>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</si>
  <si>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</si>
  <si>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</si>
  <si>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</si>
  <si>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</si>
  <si>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</si>
  <si>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</si>
  <si>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</si>
  <si>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</si>
  <si>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</si>
  <si>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</si>
  <si>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</si>
  <si>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</si>
  <si>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</si>
  <si>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</si>
  <si>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</si>
  <si>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</si>
  <si>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</si>
  <si>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</si>
  <si>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</si>
  <si>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</si>
  <si>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</si>
  <si>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</si>
  <si>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</si>
  <si>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</si>
  <si>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</si>
  <si>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</si>
  <si>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</si>
  <si>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</si>
  <si>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</si>
  <si>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</si>
  <si>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</si>
  <si>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</si>
  <si>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</si>
  <si>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</si>
  <si>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</si>
  <si>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</si>
  <si>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</si>
  <si>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</si>
  <si>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</si>
  <si>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</si>
  <si>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</si>
  <si>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</si>
  <si>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</si>
  <si>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</si>
  <si>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</si>
  <si>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</si>
  <si>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</si>
  <si>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</si>
  <si>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</si>
  <si>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</si>
  <si>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</si>
  <si>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</si>
  <si>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</si>
  <si>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</si>
  <si>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</si>
  <si>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</si>
  <si>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</si>
  <si>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</si>
  <si>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</si>
  <si>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</si>
  <si>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</si>
  <si>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</si>
  <si>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</si>
  <si>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</si>
  <si>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</si>
  <si>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</si>
  <si>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</si>
  <si>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</si>
  <si>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</si>
  <si>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</si>
  <si>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</si>
  <si>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</si>
  <si>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</si>
  <si>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</si>
  <si>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</si>
  <si>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</si>
  <si>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</si>
  <si>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</si>
  <si>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</si>
  <si>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</si>
  <si>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</si>
  <si>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</si>
  <si>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</si>
  <si>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</si>
  <si>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</si>
  <si>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</si>
  <si>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</si>
  <si>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</si>
  <si>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</si>
  <si>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</si>
  <si>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</si>
  <si>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</si>
  <si>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</si>
  <si>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</si>
  <si>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</si>
  <si>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</si>
  <si>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</si>
  <si>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</si>
  <si>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</si>
  <si>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</si>
  <si>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</si>
  <si>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</si>
  <si>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</si>
  <si>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</si>
  <si>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</si>
  <si>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</si>
  <si>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</si>
  <si>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</si>
  <si>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</si>
  <si>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</si>
  <si>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</si>
  <si>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</si>
  <si>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</si>
  <si>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</si>
  <si>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</si>
  <si>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</si>
  <si>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</si>
  <si>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</si>
  <si>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</si>
  <si>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</si>
  <si>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</si>
  <si>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</si>
  <si>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</si>
  <si>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</si>
  <si>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</si>
  <si>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</si>
  <si>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</si>
  <si>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</si>
  <si>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</si>
  <si>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</si>
  <si>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</si>
  <si>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</si>
  <si>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</si>
  <si>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</si>
  <si>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</si>
  <si>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</si>
  <si>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</si>
  <si>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</si>
  <si>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</si>
  <si>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</si>
  <si>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</si>
  <si>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</si>
  <si>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</si>
  <si>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</si>
  <si>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</si>
  <si>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</si>
  <si>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</si>
  <si>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</si>
  <si>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</si>
  <si>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</si>
  <si>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</si>
  <si>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</si>
  <si>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</si>
  <si>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</si>
  <si>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</si>
  <si>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</si>
  <si>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</si>
  <si>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</si>
  <si>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</si>
  <si>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</si>
  <si>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</si>
  <si>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</si>
  <si>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</si>
  <si>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</si>
  <si>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</si>
  <si>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</si>
  <si>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</si>
  <si>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</si>
  <si>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</si>
  <si>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</si>
  <si>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</si>
  <si>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</si>
  <si>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</si>
  <si>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</si>
  <si>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</si>
  <si>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</si>
  <si>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</si>
  <si>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</si>
  <si>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</si>
  <si>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</si>
  <si>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</si>
  <si>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</si>
  <si>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</si>
  <si>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</si>
  <si>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</si>
  <si>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</si>
  <si>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</si>
  <si>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</si>
  <si>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</si>
  <si>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</si>
  <si>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</si>
  <si>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</si>
  <si>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</si>
  <si>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</si>
  <si>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</si>
  <si>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</si>
  <si>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</si>
  <si>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</si>
  <si>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</si>
  <si>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</si>
  <si>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</si>
  <si>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</si>
  <si>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</si>
  <si>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</si>
  <si>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</si>
  <si>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</si>
  <si>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</si>
  <si>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</si>
  <si>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</si>
  <si>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</si>
  <si>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</si>
  <si>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</si>
  <si>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</si>
  <si>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</si>
  <si>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</si>
  <si>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</si>
  <si>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</si>
  <si>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</si>
  <si>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</si>
  <si>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</si>
  <si>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</si>
  <si>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</si>
  <si>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</si>
  <si>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</si>
  <si>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</si>
  <si>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</si>
  <si>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</si>
  <si>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</si>
  <si>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</si>
  <si>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</si>
  <si>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</si>
  <si>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</si>
  <si>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</si>
  <si>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</si>
  <si>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</si>
  <si>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</si>
  <si>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</si>
  <si>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</si>
  <si>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</si>
  <si>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</si>
  <si>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</si>
  <si>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</si>
  <si>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</si>
  <si>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</si>
  <si>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</si>
  <si>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</si>
  <si>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</si>
  <si>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</si>
  <si>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</si>
  <si>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</si>
  <si>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</si>
  <si>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</si>
  <si>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</si>
  <si>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</si>
  <si>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</si>
  <si>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</si>
  <si>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</si>
  <si>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</si>
  <si>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</si>
  <si>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</si>
  <si>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</si>
  <si>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</si>
  <si>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</si>
  <si>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</si>
  <si>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</si>
  <si>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</si>
  <si>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</si>
  <si>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</si>
  <si>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</si>
  <si>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</si>
  <si>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</si>
  <si>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</si>
  <si>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</si>
  <si>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</si>
  <si>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</si>
  <si>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</si>
  <si>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</si>
  <si>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</si>
  <si>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</si>
  <si>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</si>
  <si>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</si>
  <si>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</si>
  <si>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</si>
  <si>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</si>
  <si>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</si>
  <si>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</si>
  <si>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</si>
  <si>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</si>
  <si>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</si>
  <si>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</si>
  <si>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</si>
  <si>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</si>
  <si>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</si>
  <si>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</si>
  <si>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</si>
  <si>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</si>
  <si>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</si>
  <si>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</si>
  <si>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</si>
  <si>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</si>
  <si>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</si>
  <si>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</si>
  <si>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</si>
  <si>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</si>
  <si>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</si>
  <si>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</si>
  <si>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</si>
  <si>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</si>
  <si>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</si>
  <si>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</si>
  <si>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</si>
  <si>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</si>
  <si>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</si>
  <si>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</si>
  <si>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</si>
  <si>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</si>
  <si>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</si>
  <si>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</si>
  <si>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</si>
  <si>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</si>
  <si>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</si>
  <si>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</si>
  <si>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</si>
  <si>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</si>
  <si>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</si>
  <si>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</si>
  <si>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</si>
  <si>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</si>
  <si>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</si>
  <si>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</si>
  <si>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</si>
  <si>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</si>
  <si>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</si>
  <si>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</si>
  <si>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</si>
  <si>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</si>
  <si>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</si>
  <si>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</si>
  <si>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</si>
  <si>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</si>
  <si>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</si>
  <si>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</si>
  <si>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</si>
  <si>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</si>
  <si>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</si>
  <si>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</si>
  <si>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</si>
  <si>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</si>
  <si>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</si>
  <si>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</si>
  <si>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</si>
  <si>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</si>
  <si>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</si>
  <si>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</si>
  <si>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</si>
  <si>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</si>
  <si>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</si>
  <si>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</si>
  <si>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</si>
  <si>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</si>
  <si>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</si>
  <si>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</si>
  <si>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</si>
  <si>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</si>
  <si>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</si>
  <si>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</si>
  <si>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</si>
  <si>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</si>
  <si>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</si>
  <si>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</si>
  <si>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</si>
  <si>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</si>
  <si>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</si>
  <si>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</si>
  <si>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</si>
  <si>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</si>
  <si>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</si>
  <si>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</si>
  <si>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</si>
  <si>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</si>
  <si>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</si>
  <si>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</si>
  <si>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</si>
  <si>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</si>
  <si>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</si>
  <si>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</si>
  <si>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</si>
  <si>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</si>
  <si>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</si>
  <si>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</si>
  <si>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</si>
  <si>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</si>
  <si>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</si>
  <si>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</si>
  <si>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</si>
  <si>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</si>
  <si>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</si>
  <si>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</si>
  <si>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</si>
  <si>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</si>
  <si>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</si>
  <si>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</si>
  <si>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</si>
  <si>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</si>
  <si>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</si>
  <si>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</si>
  <si>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</si>
  <si>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</si>
  <si>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</si>
  <si>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</si>
  <si>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</si>
  <si>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</si>
  <si>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</si>
  <si>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</si>
  <si>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</si>
  <si>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</si>
  <si>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</si>
  <si>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</si>
  <si>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</si>
  <si>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</si>
  <si>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</si>
  <si>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</si>
  <si>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</si>
  <si>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</si>
  <si>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</si>
  <si>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</si>
  <si>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</si>
  <si>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</si>
  <si>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</si>
  <si>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</si>
  <si>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</si>
  <si>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</si>
  <si>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</si>
  <si>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</si>
  <si>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</si>
  <si>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</si>
  <si>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</si>
  <si>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</si>
  <si>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</si>
  <si>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</si>
  <si>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</si>
  <si>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</si>
  <si>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</si>
  <si>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</si>
  <si>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</si>
  <si>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</si>
  <si>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</si>
  <si>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</si>
  <si>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</si>
  <si>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</si>
  <si>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</si>
  <si>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</si>
  <si>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</si>
  <si>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</si>
  <si>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</si>
  <si>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</si>
  <si>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</si>
  <si>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</si>
  <si>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</si>
  <si>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</si>
  <si>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</si>
  <si>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</si>
  <si>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</si>
  <si>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</si>
  <si>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</si>
  <si>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</si>
  <si>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</si>
  <si>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</si>
  <si>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</si>
  <si>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</si>
  <si>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</si>
  <si>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</si>
  <si>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</si>
  <si>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</si>
  <si>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</si>
  <si>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</si>
  <si>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</si>
  <si>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</si>
  <si>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</si>
  <si>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</si>
  <si>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</si>
  <si>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</si>
  <si>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</si>
  <si>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</si>
  <si>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</si>
  <si>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</si>
  <si>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</si>
  <si>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</si>
  <si>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</si>
  <si>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</si>
  <si>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</si>
  <si>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</si>
  <si>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</si>
  <si>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</si>
  <si>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</si>
  <si>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</si>
  <si>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</si>
  <si>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</si>
  <si>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</si>
  <si>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</si>
  <si>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</si>
  <si>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</si>
  <si>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</si>
  <si>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</si>
  <si>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</si>
  <si>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</si>
  <si>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</si>
  <si>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</si>
  <si>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</si>
  <si>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</si>
  <si>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</si>
  <si>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</si>
  <si>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</si>
  <si>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</si>
  <si>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</si>
  <si>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</si>
  <si>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</si>
  <si>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</si>
  <si>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</si>
  <si>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</si>
  <si>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</si>
  <si>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</si>
  <si>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</si>
  <si>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</si>
  <si>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</si>
  <si>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</si>
  <si>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</si>
  <si>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</si>
  <si>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</si>
  <si>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</si>
  <si>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</si>
  <si>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</si>
  <si>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</si>
  <si>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</si>
  <si>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</si>
  <si>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</si>
  <si>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</si>
  <si>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</si>
  <si>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</si>
  <si>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</si>
  <si>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</si>
  <si>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</si>
  <si>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</si>
  <si>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</si>
  <si>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</si>
  <si>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</si>
  <si>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</si>
  <si>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</si>
  <si>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</si>
  <si>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</si>
  <si>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</si>
  <si>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</si>
  <si>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</si>
  <si>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</si>
  <si>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</si>
  <si>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</si>
  <si>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</si>
  <si>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</si>
  <si>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</si>
  <si>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</si>
  <si>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</si>
  <si>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</si>
  <si>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</si>
  <si>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</si>
  <si>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</si>
  <si>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</si>
  <si>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</si>
  <si>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</si>
  <si>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</si>
  <si>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</si>
  <si>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</si>
  <si>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</si>
  <si>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</si>
  <si>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</si>
  <si>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</si>
  <si>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</si>
  <si>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</si>
  <si>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</si>
  <si>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</si>
  <si>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</si>
  <si>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</si>
  <si>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</si>
  <si>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</si>
  <si>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</si>
  <si>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</si>
  <si>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</si>
  <si>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</si>
  <si>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</si>
  <si>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</si>
  <si>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</si>
  <si>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</si>
  <si>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</si>
  <si>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</si>
  <si>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</si>
  <si>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</si>
  <si>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</si>
  <si>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</si>
  <si>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</si>
  <si>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</si>
  <si>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</si>
  <si>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</si>
  <si>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</si>
  <si>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10.08.2015г.</t>
  </si>
  <si>
    <t>print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</si>
</sst>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6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7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42216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8745766</v>
      </c>
      <c r="G22" s="1017">
        <f t="shared" si="0"/>
        <v>8745766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67318</v>
      </c>
      <c r="G23" s="1020">
        <f>OTCHET!G22+OTCHET!G28+OTCHET!G33+OTCHET!G39+OTCHET!G44+OTCHET!G49+OTCHET!G55+OTCHET!G58+OTCHET!G61+OTCHET!G62+OTCHET!G69+OTCHET!G70+OTCHET!G71</f>
        <v>67318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8678448</v>
      </c>
      <c r="G25" s="1026">
        <f aca="true" t="shared" si="2" ref="G25:M25">+G26+G30+G31+G32+G33</f>
        <v>8678448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8664743</v>
      </c>
      <c r="G26" s="1029">
        <f>OTCHET!G72</f>
        <v>8664743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13705</v>
      </c>
      <c r="G31" s="1044">
        <f>OTCHET!G105</f>
        <v>13705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203080</v>
      </c>
      <c r="G38" s="1017">
        <f t="shared" si="3"/>
        <v>197505</v>
      </c>
      <c r="H38" s="1018">
        <f t="shared" si="3"/>
        <v>0</v>
      </c>
      <c r="I38" s="1018">
        <f t="shared" si="3"/>
        <v>958</v>
      </c>
      <c r="J38" s="1019">
        <f t="shared" si="3"/>
        <v>4617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16980</v>
      </c>
      <c r="G40" s="1044">
        <f>OTCHET!G185</f>
        <v>14182</v>
      </c>
      <c r="H40" s="1045">
        <f>OTCHET!H185</f>
        <v>0</v>
      </c>
      <c r="I40" s="1045">
        <f>OTCHET!I185</f>
        <v>0</v>
      </c>
      <c r="J40" s="1046">
        <f>OTCHET!J185</f>
        <v>2798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1819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1819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75586</v>
      </c>
      <c r="G42" s="1044">
        <f>+OTCHET!G198+OTCHET!G216+OTCHET!G263</f>
        <v>74628</v>
      </c>
      <c r="H42" s="1045">
        <f>+OTCHET!H198+OTCHET!H216+OTCHET!H263</f>
        <v>0</v>
      </c>
      <c r="I42" s="1045">
        <f>+OTCHET!I198+OTCHET!I216+OTCHET!I263</f>
        <v>958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108695</v>
      </c>
      <c r="G45" s="1062">
        <f>+OTCHET!G247+OTCHET!G248+OTCHET!G249+OTCHET!G250</f>
        <v>108695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1424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1424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1424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1424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8544110</v>
      </c>
      <c r="G62" s="1092">
        <f t="shared" si="5"/>
        <v>8548261</v>
      </c>
      <c r="H62" s="1093">
        <f t="shared" si="5"/>
        <v>0</v>
      </c>
      <c r="I62" s="1093">
        <f t="shared" si="5"/>
        <v>-958</v>
      </c>
      <c r="J62" s="1094">
        <f t="shared" si="5"/>
        <v>-3193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-8544110</v>
      </c>
      <c r="G64" s="1095">
        <f aca="true" t="shared" si="7" ref="G64:L64">SUM(+G66+G74+G75+G82+G83+G84+G87+G88+G89+G90+G91+G92+G93)</f>
        <v>-8548261</v>
      </c>
      <c r="H64" s="1096">
        <f>SUM(+H66+H74+H75+H82+H83+H84+H87+H88+H89+H90+H91+H92+H93)</f>
        <v>0</v>
      </c>
      <c r="I64" s="1096">
        <f>SUM(+I66+I74+I75+I82+I83+I84+I87+I88+I89+I90+I91+I92+I93)</f>
        <v>958</v>
      </c>
      <c r="J64" s="1097">
        <f>SUM(+J66+J74+J75+J82+J83+J84+J87+J88+J89+J90+J91+J92+J93)</f>
        <v>3193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-3838095</v>
      </c>
      <c r="G83" s="1080">
        <f>OTCHET!G524</f>
        <v>-3838095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-7361</v>
      </c>
      <c r="G84" s="1083">
        <f aca="true" t="shared" si="10" ref="G84:M84">+G85+G86</f>
        <v>-7361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-7361</v>
      </c>
      <c r="G86" s="1056">
        <f>+OTCHET!G509+OTCHET!G512+OTCHET!G532</f>
        <v>-7361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-4864</v>
      </c>
      <c r="H87" s="1078">
        <f>OTCHET!H519</f>
        <v>0</v>
      </c>
      <c r="I87" s="1078">
        <f>OTCHET!I519</f>
        <v>0</v>
      </c>
      <c r="J87" s="1079">
        <f>OTCHET!J519</f>
        <v>3193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-1042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-1042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-7619602</v>
      </c>
      <c r="G92" s="1044">
        <f>+OTCHET!G577+OTCHET!G578</f>
        <v>-7619602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10.08.2015г.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67318</v>
      </c>
      <c r="G25" s="72">
        <f>OTCHET!$G39</f>
        <v>67318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8664743</v>
      </c>
      <c r="G35" s="72">
        <f>OTCHET!$G72</f>
        <v>8664743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1608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1609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13705</v>
      </c>
      <c r="G39" s="72">
        <f>OTCHET!$G105</f>
        <v>13705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1788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1789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1925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8745766</v>
      </c>
      <c r="G49" s="87">
        <f>OTCHET!$G164</f>
        <v>8745766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1794</v>
      </c>
      <c r="D65" s="1697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1795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1798</v>
      </c>
      <c r="D67" s="1626"/>
      <c r="E67" s="186">
        <f>OTCHET!$E185</f>
        <v>36800</v>
      </c>
      <c r="F67" s="186">
        <f>OTCHET!$F185</f>
        <v>16980</v>
      </c>
      <c r="G67" s="72">
        <f>OTCHET!$G185</f>
        <v>14182</v>
      </c>
      <c r="H67" s="72">
        <f>OTCHET!$H185</f>
        <v>0</v>
      </c>
      <c r="I67" s="72">
        <f>OTCHET!$I185</f>
        <v>0</v>
      </c>
      <c r="J67" s="72">
        <f>OTCHET!$J185</f>
        <v>2798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1819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1819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75586</v>
      </c>
      <c r="G70" s="72">
        <f>OTCHET!$G198</f>
        <v>74628</v>
      </c>
      <c r="H70" s="72">
        <f>OTCHET!$H198</f>
        <v>0</v>
      </c>
      <c r="I70" s="72">
        <f>OTCHET!$I198</f>
        <v>958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108695</v>
      </c>
      <c r="G83" s="72">
        <f>OTCHET!$G250</f>
        <v>108695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203080</v>
      </c>
      <c r="G96" s="87">
        <f>OTCHET!$G293</f>
        <v>197505</v>
      </c>
      <c r="H96" s="87">
        <f>OTCHET!$H293</f>
        <v>0</v>
      </c>
      <c r="I96" s="87">
        <f>OTCHET!$I293</f>
        <v>958</v>
      </c>
      <c r="J96" s="87">
        <f>OTCHET!$J293</f>
        <v>4617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1424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1424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1424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1424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8544110</v>
      </c>
      <c r="G148" s="148">
        <f t="shared" si="3"/>
        <v>8548261</v>
      </c>
      <c r="H148" s="148">
        <f t="shared" si="3"/>
        <v>0</v>
      </c>
      <c r="I148" s="148">
        <f t="shared" si="3"/>
        <v>-958</v>
      </c>
      <c r="J148" s="148">
        <f t="shared" si="3"/>
        <v>-3193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1527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-7362</v>
      </c>
      <c r="G176" s="123">
        <f>OTCHET!$G512</f>
        <v>-7362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-4864</v>
      </c>
      <c r="H177" s="123">
        <f>OTCHET!$H519</f>
        <v>0</v>
      </c>
      <c r="I177" s="123">
        <f>OTCHET!$I519</f>
        <v>0</v>
      </c>
      <c r="J177" s="123">
        <f>OTCHET!$J519</f>
        <v>3193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-3838095</v>
      </c>
      <c r="G179" s="123">
        <f>OTCHET!$G524</f>
        <v>-3838095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-1042</v>
      </c>
      <c r="G182" s="123">
        <f>OTCHET!$G554</f>
        <v>0</v>
      </c>
      <c r="H182" s="123">
        <f>OTCHET!$H554</f>
        <v>0</v>
      </c>
      <c r="I182" s="123">
        <f>OTCHET!$I554</f>
        <v>-1042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-4695941</v>
      </c>
      <c r="G183" s="123">
        <f>OTCHET!$G574</f>
        <v>-4695941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-8544110</v>
      </c>
      <c r="G185" s="87">
        <f>OTCHET!$G585</f>
        <v>-8548261</v>
      </c>
      <c r="H185" s="87">
        <f>OTCHET!$H585</f>
        <v>0</v>
      </c>
      <c r="I185" s="87">
        <f>OTCHET!$I585</f>
        <v>958</v>
      </c>
      <c r="J185" s="87">
        <f>OTCHET!$J585</f>
        <v>3193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203080</v>
      </c>
      <c r="G204" s="202">
        <f>SUMIF(OTCHET!L:L,5,OTCHET!G:G)</f>
        <v>197505</v>
      </c>
      <c r="H204" s="202">
        <f>SUMIF(OTCHET!L:L,5,OTCHET!H:H)</f>
        <v>0</v>
      </c>
      <c r="I204" s="202">
        <f>SUMIF(OTCHET!L:L,5,OTCHET!I:I)</f>
        <v>958</v>
      </c>
      <c r="J204" s="202">
        <f>SUMIF(OTCHET!L:L,5,OTCHET!J:J)</f>
        <v>4617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203080</v>
      </c>
      <c r="G209" s="172">
        <f t="shared" si="5"/>
        <v>197505</v>
      </c>
      <c r="H209" s="172">
        <f t="shared" si="5"/>
        <v>0</v>
      </c>
      <c r="I209" s="172">
        <f t="shared" si="5"/>
        <v>958</v>
      </c>
      <c r="J209" s="172">
        <f t="shared" si="5"/>
        <v>4617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SheetLayoutView="75" workbookViewId="0" topLeftCell="B143">
      <selection activeCell="D4" sqref="D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42216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67318</v>
      </c>
      <c r="G39" s="676">
        <f t="shared" si="3"/>
        <v>67318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67318</v>
      </c>
      <c r="G43" s="618">
        <v>67318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8664743</v>
      </c>
      <c r="G72" s="676">
        <f>SUM(G73:G86)</f>
        <v>8664743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8664743</v>
      </c>
      <c r="G83" s="609">
        <v>8664743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13705</v>
      </c>
      <c r="G105" s="676">
        <f>+G106+G107+G108</f>
        <v>13705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13705</v>
      </c>
      <c r="G108" s="618">
        <v>13705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8745766</v>
      </c>
      <c r="G164" s="680">
        <f t="shared" si="26"/>
        <v>8745766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42216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1795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1798</v>
      </c>
      <c r="D185" s="1729"/>
      <c r="E185" s="523">
        <f aca="true" t="shared" si="29" ref="E185:J185">SUMIF($B$595:$B$12264,$B185,E$595:E$12264)</f>
        <v>36800</v>
      </c>
      <c r="F185" s="524">
        <f t="shared" si="29"/>
        <v>16980</v>
      </c>
      <c r="G185" s="639">
        <f t="shared" si="29"/>
        <v>14182</v>
      </c>
      <c r="H185" s="640">
        <f t="shared" si="29"/>
        <v>0</v>
      </c>
      <c r="I185" s="640">
        <f t="shared" si="29"/>
        <v>0</v>
      </c>
      <c r="J185" s="641">
        <f t="shared" si="29"/>
        <v>2798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16980</v>
      </c>
      <c r="G187" s="648">
        <f t="shared" si="30"/>
        <v>14182</v>
      </c>
      <c r="H187" s="649">
        <f t="shared" si="30"/>
        <v>0</v>
      </c>
      <c r="I187" s="649">
        <f t="shared" si="30"/>
        <v>0</v>
      </c>
      <c r="J187" s="650">
        <f t="shared" si="30"/>
        <v>2798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1819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1819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939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939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594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594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286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286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75586</v>
      </c>
      <c r="G198" s="639">
        <f t="shared" si="33"/>
        <v>74628</v>
      </c>
      <c r="H198" s="640">
        <f t="shared" si="33"/>
        <v>0</v>
      </c>
      <c r="I198" s="640">
        <f t="shared" si="33"/>
        <v>958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468</v>
      </c>
      <c r="G205" s="654">
        <f t="shared" si="34"/>
        <v>0</v>
      </c>
      <c r="H205" s="655">
        <f t="shared" si="34"/>
        <v>0</v>
      </c>
      <c r="I205" s="655">
        <f t="shared" si="34"/>
        <v>468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1515</v>
      </c>
      <c r="G212" s="660">
        <f t="shared" si="35"/>
        <v>1515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73603</v>
      </c>
      <c r="G215" s="645">
        <f t="shared" si="35"/>
        <v>73113</v>
      </c>
      <c r="H215" s="646">
        <f t="shared" si="35"/>
        <v>0</v>
      </c>
      <c r="I215" s="646">
        <f t="shared" si="35"/>
        <v>490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108695</v>
      </c>
      <c r="G250" s="639">
        <f t="shared" si="46"/>
        <v>108695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108695</v>
      </c>
      <c r="G256" s="645">
        <f t="shared" si="47"/>
        <v>108695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203080</v>
      </c>
      <c r="G293" s="827">
        <f t="shared" si="61"/>
        <v>197505</v>
      </c>
      <c r="H293" s="828">
        <f t="shared" si="61"/>
        <v>0</v>
      </c>
      <c r="I293" s="828">
        <f t="shared" si="61"/>
        <v>958</v>
      </c>
      <c r="J293" s="829">
        <f t="shared" si="61"/>
        <v>4617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42216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42216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-176129</v>
      </c>
      <c r="G395" s="606">
        <v>-176129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176129</v>
      </c>
      <c r="G396" s="618">
        <v>176129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1424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1424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1424</v>
      </c>
      <c r="G401" s="1565">
        <v>0</v>
      </c>
      <c r="H401" s="1566">
        <v>0</v>
      </c>
      <c r="I401" s="1566">
        <v>0</v>
      </c>
      <c r="J401" s="608">
        <v>1424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1424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1424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42216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8544110</v>
      </c>
      <c r="G433" s="1523">
        <f t="shared" si="82"/>
        <v>8548261</v>
      </c>
      <c r="H433" s="1524">
        <f t="shared" si="82"/>
        <v>0</v>
      </c>
      <c r="I433" s="1524">
        <f t="shared" si="82"/>
        <v>-958</v>
      </c>
      <c r="J433" s="1525">
        <f t="shared" si="82"/>
        <v>-3193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-8544110</v>
      </c>
      <c r="G434" s="1528">
        <f t="shared" si="83"/>
        <v>-8548261</v>
      </c>
      <c r="H434" s="1529">
        <f t="shared" si="83"/>
        <v>0</v>
      </c>
      <c r="I434" s="1529">
        <f t="shared" si="83"/>
        <v>958</v>
      </c>
      <c r="J434" s="1530">
        <f t="shared" si="83"/>
        <v>3193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42216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-7362</v>
      </c>
      <c r="G512" s="800">
        <f t="shared" si="98"/>
        <v>-7362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-7362</v>
      </c>
      <c r="G517" s="609">
        <v>-7362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-4864</v>
      </c>
      <c r="H519" s="798">
        <f t="shared" si="100"/>
        <v>0</v>
      </c>
      <c r="I519" s="798">
        <f t="shared" si="100"/>
        <v>0</v>
      </c>
      <c r="J519" s="764">
        <f t="shared" si="100"/>
        <v>3193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-3193</v>
      </c>
      <c r="H522" s="619"/>
      <c r="I522" s="619"/>
      <c r="J522" s="620">
        <v>3193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-3838095</v>
      </c>
      <c r="G524" s="809">
        <f t="shared" si="101"/>
        <v>-3838095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-3838095</v>
      </c>
      <c r="G525" s="606">
        <v>-3838095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-1042</v>
      </c>
      <c r="G554" s="800">
        <f t="shared" si="105"/>
        <v>0</v>
      </c>
      <c r="H554" s="798">
        <f t="shared" si="105"/>
        <v>0</v>
      </c>
      <c r="I554" s="798">
        <f t="shared" si="105"/>
        <v>-1042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-1042</v>
      </c>
      <c r="G565" s="1596"/>
      <c r="H565" s="1568">
        <v>0</v>
      </c>
      <c r="I565" s="610">
        <v>-1042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-4695941</v>
      </c>
      <c r="G574" s="800">
        <f t="shared" si="107"/>
        <v>-4695941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-5619602</v>
      </c>
      <c r="G577" s="615">
        <v>-5619602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-8544110</v>
      </c>
      <c r="G585" s="1560">
        <f t="shared" si="109"/>
        <v>-8548261</v>
      </c>
      <c r="H585" s="1561">
        <f t="shared" si="109"/>
        <v>0</v>
      </c>
      <c r="I585" s="1561">
        <f t="shared" si="109"/>
        <v>958</v>
      </c>
      <c r="J585" s="1562">
        <f t="shared" si="109"/>
        <v>3193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1926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46" t="s">
        <v>1927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1932</v>
      </c>
      <c r="C593" s="1780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67" t="s">
        <v>1931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42216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1795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1798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73073</v>
      </c>
      <c r="G632" s="639">
        <f t="shared" si="116"/>
        <v>73073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73073</v>
      </c>
      <c r="G649" s="618">
        <v>73073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108695</v>
      </c>
      <c r="G684" s="639">
        <f t="shared" si="127"/>
        <v>108695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108695</v>
      </c>
      <c r="G690" s="618">
        <f>91716+16979</f>
        <v>108695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181768</v>
      </c>
      <c r="G728" s="827">
        <f t="shared" si="137"/>
        <v>181768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42216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42216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1795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1798</v>
      </c>
      <c r="D788" s="1729"/>
      <c r="E788" s="1608">
        <v>36800</v>
      </c>
      <c r="F788" s="524">
        <f>SUM(F789:F793)</f>
        <v>16980</v>
      </c>
      <c r="G788" s="639">
        <f>SUM(G789:G793)</f>
        <v>14182</v>
      </c>
      <c r="H788" s="640">
        <f>SUM(H789:H793)</f>
        <v>0</v>
      </c>
      <c r="I788" s="640">
        <f>SUM(I789:I793)</f>
        <v>0</v>
      </c>
      <c r="J788" s="641">
        <f>SUM(J789:J793)</f>
        <v>2798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16980</v>
      </c>
      <c r="G790" s="609">
        <v>14182</v>
      </c>
      <c r="H790" s="610"/>
      <c r="I790" s="610"/>
      <c r="J790" s="611">
        <v>2798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1819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1819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939</v>
      </c>
      <c r="G795" s="1565">
        <v>0</v>
      </c>
      <c r="H795" s="1566">
        <v>0</v>
      </c>
      <c r="I795" s="1566">
        <v>0</v>
      </c>
      <c r="J795" s="608">
        <v>939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594</v>
      </c>
      <c r="G797" s="1567">
        <v>0</v>
      </c>
      <c r="H797" s="1568">
        <v>0</v>
      </c>
      <c r="I797" s="1568">
        <v>0</v>
      </c>
      <c r="J797" s="611">
        <v>594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286</v>
      </c>
      <c r="G798" s="1567">
        <v>0</v>
      </c>
      <c r="H798" s="1568">
        <v>0</v>
      </c>
      <c r="I798" s="1568">
        <v>0</v>
      </c>
      <c r="J798" s="611">
        <v>286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2513</v>
      </c>
      <c r="G801" s="639">
        <f t="shared" si="142"/>
        <v>1555</v>
      </c>
      <c r="H801" s="640">
        <f t="shared" si="142"/>
        <v>0</v>
      </c>
      <c r="I801" s="640">
        <f t="shared" si="142"/>
        <v>958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468</v>
      </c>
      <c r="G808" s="615"/>
      <c r="H808" s="616"/>
      <c r="I808" s="616">
        <v>468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1515</v>
      </c>
      <c r="G815" s="803">
        <v>1515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530</v>
      </c>
      <c r="G818" s="618">
        <v>40</v>
      </c>
      <c r="H818" s="619"/>
      <c r="I818" s="619">
        <v>490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21312</v>
      </c>
      <c r="G897" s="827">
        <f t="shared" si="163"/>
        <v>15737</v>
      </c>
      <c r="H897" s="828">
        <f t="shared" si="163"/>
        <v>0</v>
      </c>
      <c r="I897" s="828">
        <f t="shared" si="163"/>
        <v>958</v>
      </c>
      <c r="J897" s="829">
        <f t="shared" si="163"/>
        <v>4617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42216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1798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2015-08-10T10:27:28Z</cp:lastPrinted>
  <dcterms:created xsi:type="dcterms:W3CDTF">1997-12-10T11:54:07Z</dcterms:created>
  <dcterms:modified xsi:type="dcterms:W3CDTF">2015-08-10T11:04:49Z</dcterms:modified>
  <cp:category/>
  <cp:version/>
  <cp:contentType/>
  <cp:contentStatus/>
</cp:coreProperties>
</file>